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oucomcol-my.sharepoint.com/personal/herbert_jackson_hccs_edu/Documents/Admissions/"/>
    </mc:Choice>
  </mc:AlternateContent>
  <xr:revisionPtr revIDLastSave="0" documentId="8_{4AB3DF09-B3F4-455B-954A-A5A71D1E75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udent View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9" l="1"/>
  <c r="I27" i="19" l="1"/>
  <c r="I22" i="19"/>
  <c r="I23" i="19"/>
  <c r="I24" i="19"/>
  <c r="I25" i="19"/>
  <c r="I26" i="19"/>
  <c r="I21" i="19"/>
  <c r="H28" i="19"/>
  <c r="H27" i="19"/>
  <c r="H26" i="19"/>
  <c r="H25" i="19"/>
  <c r="H24" i="19"/>
  <c r="H23" i="19"/>
  <c r="H22" i="19"/>
  <c r="H21" i="19"/>
  <c r="J25" i="19" l="1"/>
  <c r="J23" i="19"/>
  <c r="J27" i="19"/>
  <c r="J24" i="19"/>
  <c r="J21" i="19"/>
  <c r="J28" i="19"/>
  <c r="J26" i="19"/>
  <c r="I29" i="19"/>
  <c r="J22" i="19"/>
  <c r="J29" i="19" l="1"/>
  <c r="J39" i="19"/>
  <c r="J42" i="19" s="1"/>
  <c r="H30" i="19" l="1"/>
  <c r="J45" i="19" s="1"/>
  <c r="H29" i="19"/>
  <c r="J33" i="19"/>
  <c r="J34" i="19" s="1"/>
  <c r="J35" i="19" s="1"/>
  <c r="J44" i="19" l="1"/>
  <c r="F12" i="19"/>
  <c r="G12" i="19" s="1"/>
  <c r="J1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Kumudu Fernando</author>
  </authors>
  <commentList>
    <comment ref="B33" authorId="0" shapeId="0" xr:uid="{85ACB794-4C98-4415-889D-FF3CB6A9C122}">
      <text>
        <r>
          <rPr>
            <b/>
            <sz val="9"/>
            <color indexed="81"/>
            <rFont val="Tahoma"/>
            <family val="2"/>
          </rPr>
          <t>Kumudu Fernando:</t>
        </r>
        <r>
          <rPr>
            <sz val="9"/>
            <color indexed="81"/>
            <rFont val="Tahoma"/>
            <family val="2"/>
          </rPr>
          <t xml:space="preserve">
3 credits</t>
        </r>
      </text>
    </comment>
  </commentList>
</comments>
</file>

<file path=xl/sharedStrings.xml><?xml version="1.0" encoding="utf-8"?>
<sst xmlns="http://schemas.openxmlformats.org/spreadsheetml/2006/main" count="116" uniqueCount="86">
  <si>
    <t xml:space="preserve">Last Name: </t>
  </si>
  <si>
    <t>First Name:</t>
  </si>
  <si>
    <t>HCC Student ID No:</t>
  </si>
  <si>
    <t>Value</t>
  </si>
  <si>
    <t>Points</t>
  </si>
  <si>
    <t>Grade Key</t>
  </si>
  <si>
    <t>A</t>
  </si>
  <si>
    <t>C</t>
  </si>
  <si>
    <t>B</t>
  </si>
  <si>
    <t>Grade</t>
  </si>
  <si>
    <t>Semester</t>
  </si>
  <si>
    <t>Name of School</t>
  </si>
  <si>
    <t>Cells highlighted in Yellow are data entry fields.</t>
  </si>
  <si>
    <t xml:space="preserve"> </t>
  </si>
  <si>
    <t>Email:</t>
  </si>
  <si>
    <t>Humanities/Fine Arts
Elective</t>
  </si>
  <si>
    <t xml:space="preserve"> Total Academic Courses Points</t>
  </si>
  <si>
    <t>Cells highlighted in Orange and Red are protected and data cannot be entered.</t>
  </si>
  <si>
    <t>EDUC 1300 Required only if new t college or transferring to HCC with less than 12 college level credits.</t>
  </si>
  <si>
    <t>Prerequisite GPA Key</t>
  </si>
  <si>
    <t>Prerequisite Courses  GPA</t>
  </si>
  <si>
    <t>3.800 - 4.000</t>
  </si>
  <si>
    <t>3.500 - 3.799</t>
  </si>
  <si>
    <t>3.100 - 3.499</t>
  </si>
  <si>
    <t>2.5 - 3.0</t>
  </si>
  <si>
    <t>Course</t>
  </si>
  <si>
    <t>Module</t>
  </si>
  <si>
    <t>Date</t>
  </si>
  <si>
    <t>Score</t>
  </si>
  <si>
    <t xml:space="preserve">Total %  for Academic Courses (Maximum 10%) </t>
  </si>
  <si>
    <t>Total   %  for Prerequisite Courses  (Maximum 60%)</t>
  </si>
  <si>
    <t>Phone No.:</t>
  </si>
  <si>
    <r>
      <t xml:space="preserve">C. Academic Courses </t>
    </r>
    <r>
      <rPr>
        <sz val="11"/>
        <color theme="1"/>
        <rFont val="Calibri"/>
        <family val="2"/>
        <scheme val="minor"/>
      </rPr>
      <t>Academic courses are HIGHLY ENCOURAGED to be taken in advance, but are not required for the application. These courses will go towards to the completion of the program/degree plan and will give you additional points on your application score.</t>
    </r>
  </si>
  <si>
    <t xml:space="preserve"> Course Name and Name of School</t>
  </si>
  <si>
    <t xml:space="preserve">  Prerequisite Courses GPA Points </t>
  </si>
  <si>
    <t>Total  Prerequisite  Courses GPA Points Earned</t>
  </si>
  <si>
    <t xml:space="preserve"> Total Prerequisite Courses Grade Points</t>
  </si>
  <si>
    <t>AP/CBE/CLEP</t>
  </si>
  <si>
    <t xml:space="preserve">HSRT Assessment </t>
  </si>
  <si>
    <t>86 or  higher</t>
  </si>
  <si>
    <t xml:space="preserve">80-85 </t>
  </si>
  <si>
    <t>75-79</t>
  </si>
  <si>
    <t>70 -74</t>
  </si>
  <si>
    <t>69 or below</t>
  </si>
  <si>
    <t xml:space="preserve">HSRT  Overall
Score </t>
  </si>
  <si>
    <t>TOTAL POINTS (Prerequisite Courses + Academic Courses + HSRT )</t>
  </si>
  <si>
    <r>
      <rPr>
        <b/>
        <sz val="11"/>
        <color theme="1"/>
        <rFont val="Calibri"/>
        <family val="2"/>
        <scheme val="minor"/>
      </rPr>
      <t>D. Health Science Reasoning Test (HSRT-AD) Assessment</t>
    </r>
    <r>
      <rPr>
        <sz val="11"/>
        <color theme="1"/>
        <rFont val="Calibri"/>
        <family val="2"/>
        <scheme val="minor"/>
      </rPr>
      <t xml:space="preserve">  - All applicants must take the assessment exam, No minimum score is required for admission, rubric points are awarded based on the range of scores.</t>
    </r>
  </si>
  <si>
    <t>^Maximum number of points in % available is 100%</t>
  </si>
  <si>
    <t xml:space="preserve">TOTAL POINTS (Prerequisite Courses + Academic Course + HSRT ) in % 
Maximum  100%  </t>
  </si>
  <si>
    <t>Additional Points</t>
  </si>
  <si>
    <t>BIOL 2402</t>
  </si>
  <si>
    <t>RSPT 1201</t>
  </si>
  <si>
    <t>MATH 1314</t>
  </si>
  <si>
    <t>BIOL 2301</t>
  </si>
  <si>
    <t>BIOL 2101</t>
  </si>
  <si>
    <t>BIOL 2302</t>
  </si>
  <si>
    <t>BIOL 2102</t>
  </si>
  <si>
    <t>BIOL 2401</t>
  </si>
  <si>
    <t>Total Points</t>
  </si>
  <si>
    <t>Fall 2024</t>
  </si>
  <si>
    <t>Summer 2024</t>
  </si>
  <si>
    <t>Spring 2024</t>
  </si>
  <si>
    <t>Fall 2023</t>
  </si>
  <si>
    <t>Summer 2023</t>
  </si>
  <si>
    <t>Spring 2023</t>
  </si>
  <si>
    <t>Fall 2022</t>
  </si>
  <si>
    <t>Summer 2022</t>
  </si>
  <si>
    <t>Spring 2022</t>
  </si>
  <si>
    <t>Spring 2025</t>
  </si>
  <si>
    <t>3 Years</t>
  </si>
  <si>
    <t>Fall 2021</t>
  </si>
  <si>
    <t>Summer 2021</t>
  </si>
  <si>
    <t>Spring 2021</t>
  </si>
  <si>
    <t>more than 3 year but within 5 year</t>
  </si>
  <si>
    <t>RANGE</t>
  </si>
  <si>
    <t xml:space="preserve">                           Total Test Points In  %(Max. 30%)</t>
  </si>
  <si>
    <t>Other Semester</t>
  </si>
  <si>
    <r>
      <rPr>
        <b/>
        <sz val="11"/>
        <color theme="1"/>
        <rFont val="Calibri"/>
        <family val="2"/>
        <scheme val="minor"/>
      </rPr>
      <t xml:space="preserve">Semester </t>
    </r>
    <r>
      <rPr>
        <sz val="10"/>
        <color theme="1"/>
        <rFont val="Calibri"/>
        <family val="2"/>
        <scheme val="minor"/>
      </rPr>
      <t xml:space="preserve">                   </t>
    </r>
  </si>
  <si>
    <t xml:space="preserve">A. Pre requisite Courses GPA  </t>
  </si>
  <si>
    <r>
      <t xml:space="preserve">B.Pre requisite Courses: Must be completed with grade of "C" or higher. </t>
    </r>
    <r>
      <rPr>
        <sz val="11"/>
        <color rgb="FFFF0000"/>
        <rFont val="Calibri"/>
        <family val="2"/>
        <scheme val="minor"/>
      </rPr>
      <t>An applicant can score additional points for completed preprequsite course: i</t>
    </r>
    <r>
      <rPr>
        <sz val="9"/>
        <color rgb="FFFF0000"/>
        <rFont val="Calibri"/>
        <family val="2"/>
        <scheme val="minor"/>
      </rPr>
      <t>f the course is completed within 3 years by the application deadline: 3 additional points; more than 3 years but within 5 years by the application deadline: 2 additional points.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sz val="10"/>
        <color theme="1"/>
        <rFont val="Calibri"/>
        <family val="2"/>
        <scheme val="minor"/>
      </rPr>
      <t xml:space="preserve">Please note: Prior Learning Assessment (PLA) grade will be evaluated as two points towards admissions to the program. For more information on PLA  you may visit: https://www.hccs.edu/resources-for/current-students/prior-learning-assessment/ and also refer to the program admission guide.                                                          
</t>
    </r>
  </si>
  <si>
    <t>BIOL 2401 &amp; BIOL 2402</t>
  </si>
  <si>
    <t>Other Courses</t>
  </si>
  <si>
    <t xml:space="preserve">    Respiratory Therapy 
Associate of Applied Science Degree  
    Admission Rubric - Fall 2026</t>
  </si>
  <si>
    <t>Spring 2026</t>
  </si>
  <si>
    <t>Fall 2025</t>
  </si>
  <si>
    <t>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</si>
</sst>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9" tint="0.3999450666829432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vertical="top"/>
      <protection locked="0"/>
    </xf>
    <xf numFmtId="0" fontId="3" fillId="5" borderId="5" xfId="0" applyFont="1" applyFill="1" applyBorder="1" applyAlignment="1" applyProtection="1">
      <alignment vertical="top" wrapText="1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3" fillId="6" borderId="1" xfId="0" applyFont="1" applyFill="1" applyBorder="1" applyAlignment="1" applyProtection="1">
      <alignment horizontal="center" vertical="top" wrapText="1"/>
      <protection hidden="1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2" fontId="0" fillId="12" borderId="1" xfId="0" applyNumberFormat="1" applyFill="1" applyBorder="1" applyAlignment="1" applyProtection="1">
      <alignment horizontal="left" vertical="top"/>
      <protection hidden="1"/>
    </xf>
    <xf numFmtId="0" fontId="3" fillId="15" borderId="1" xfId="0" applyFont="1" applyFill="1" applyBorder="1" applyAlignment="1" applyProtection="1">
      <alignment vertical="top"/>
      <protection locked="0"/>
    </xf>
    <xf numFmtId="2" fontId="1" fillId="11" borderId="1" xfId="0" applyNumberFormat="1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vertical="top"/>
      <protection locked="0"/>
    </xf>
    <xf numFmtId="0" fontId="0" fillId="16" borderId="3" xfId="0" applyFill="1" applyBorder="1" applyAlignment="1" applyProtection="1">
      <alignment horizontal="left" vertical="top"/>
      <protection hidden="1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15" borderId="5" xfId="0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0" fillId="15" borderId="5" xfId="0" applyFill="1" applyBorder="1" applyAlignment="1" applyProtection="1">
      <alignment horizontal="center" vertical="center"/>
      <protection locked="0"/>
    </xf>
    <xf numFmtId="2" fontId="1" fillId="11" borderId="1" xfId="0" applyNumberFormat="1" applyFont="1" applyFill="1" applyBorder="1" applyAlignment="1" applyProtection="1">
      <alignment horizontal="center" vertical="center"/>
      <protection hidden="1"/>
    </xf>
    <xf numFmtId="0" fontId="0" fillId="6" borderId="5" xfId="0" applyFill="1" applyBorder="1" applyAlignment="1" applyProtection="1">
      <alignment horizontal="center" vertical="top"/>
      <protection hidden="1"/>
    </xf>
    <xf numFmtId="0" fontId="0" fillId="6" borderId="1" xfId="0" applyFill="1" applyBorder="1" applyAlignment="1" applyProtection="1">
      <alignment horizontal="center"/>
      <protection hidden="1"/>
    </xf>
    <xf numFmtId="2" fontId="1" fillId="6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top"/>
      <protection locked="0"/>
    </xf>
    <xf numFmtId="0" fontId="1" fillId="9" borderId="1" xfId="0" applyFont="1" applyFill="1" applyBorder="1" applyAlignment="1" applyProtection="1">
      <alignment vertical="top"/>
      <protection locked="0"/>
    </xf>
    <xf numFmtId="0" fontId="1" fillId="9" borderId="1" xfId="0" applyFont="1" applyFill="1" applyBorder="1" applyAlignment="1" applyProtection="1">
      <alignment vertical="top" wrapText="1"/>
      <protection locked="0"/>
    </xf>
    <xf numFmtId="0" fontId="0" fillId="10" borderId="1" xfId="0" applyFill="1" applyBorder="1" applyAlignment="1" applyProtection="1">
      <alignment vertical="top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0" borderId="15" xfId="0" applyBorder="1" applyProtection="1">
      <protection locked="0"/>
    </xf>
    <xf numFmtId="0" fontId="0" fillId="0" borderId="8" xfId="0" applyBorder="1" applyProtection="1">
      <protection locked="0"/>
    </xf>
    <xf numFmtId="0" fontId="0" fillId="6" borderId="1" xfId="0" applyFill="1" applyBorder="1" applyAlignment="1" applyProtection="1">
      <alignment horizontal="center" vertical="center"/>
      <protection hidden="1"/>
    </xf>
    <xf numFmtId="0" fontId="4" fillId="15" borderId="1" xfId="0" applyFont="1" applyFill="1" applyBorder="1" applyAlignment="1" applyProtection="1">
      <alignment vertical="top"/>
      <protection locked="0"/>
    </xf>
    <xf numFmtId="0" fontId="8" fillId="3" borderId="10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3" borderId="15" xfId="0" applyFont="1" applyFill="1" applyBorder="1" applyProtection="1">
      <protection locked="0"/>
    </xf>
    <xf numFmtId="0" fontId="8" fillId="3" borderId="7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8" fillId="3" borderId="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0" fontId="0" fillId="18" borderId="7" xfId="0" applyFill="1" applyBorder="1" applyProtection="1">
      <protection locked="0"/>
    </xf>
    <xf numFmtId="0" fontId="0" fillId="18" borderId="6" xfId="0" applyFill="1" applyBorder="1" applyProtection="1">
      <protection locked="0"/>
    </xf>
    <xf numFmtId="0" fontId="0" fillId="18" borderId="8" xfId="0" applyFill="1" applyBorder="1" applyProtection="1">
      <protection locked="0"/>
    </xf>
    <xf numFmtId="0" fontId="0" fillId="18" borderId="2" xfId="0" applyFill="1" applyBorder="1" applyProtection="1">
      <protection locked="0"/>
    </xf>
    <xf numFmtId="0" fontId="0" fillId="18" borderId="4" xfId="0" applyFill="1" applyBorder="1" applyProtection="1">
      <protection locked="0"/>
    </xf>
    <xf numFmtId="0" fontId="0" fillId="18" borderId="3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5" borderId="1" xfId="0" applyFill="1" applyBorder="1" applyProtection="1">
      <protection locked="0"/>
    </xf>
    <xf numFmtId="0" fontId="9" fillId="9" borderId="14" xfId="0" applyFont="1" applyFill="1" applyBorder="1"/>
    <xf numFmtId="0" fontId="0" fillId="9" borderId="14" xfId="0" applyFill="1" applyBorder="1" applyProtection="1">
      <protection locked="0"/>
    </xf>
    <xf numFmtId="0" fontId="1" fillId="9" borderId="14" xfId="0" applyFont="1" applyFill="1" applyBorder="1" applyProtection="1">
      <protection locked="0"/>
    </xf>
    <xf numFmtId="0" fontId="0" fillId="17" borderId="14" xfId="0" applyFill="1" applyBorder="1" applyProtection="1">
      <protection locked="0"/>
    </xf>
    <xf numFmtId="0" fontId="1" fillId="17" borderId="14" xfId="0" applyFont="1" applyFill="1" applyBorder="1" applyProtection="1">
      <protection locked="0"/>
    </xf>
    <xf numFmtId="0" fontId="1" fillId="17" borderId="5" xfId="0" applyFont="1" applyFill="1" applyBorder="1" applyProtection="1">
      <protection locked="0"/>
    </xf>
    <xf numFmtId="14" fontId="0" fillId="0" borderId="0" xfId="0" applyNumberFormat="1" applyProtection="1">
      <protection locked="0"/>
    </xf>
    <xf numFmtId="0" fontId="1" fillId="7" borderId="1" xfId="0" applyFont="1" applyFill="1" applyBorder="1" applyAlignment="1" applyProtection="1">
      <alignment horizontal="right" vertical="top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 readingOrder="1"/>
      <protection locked="0"/>
    </xf>
    <xf numFmtId="0" fontId="0" fillId="0" borderId="8" xfId="0" applyBorder="1" applyAlignment="1" applyProtection="1">
      <alignment horizontal="center" vertical="center" wrapText="1" readingOrder="1"/>
      <protection locked="0"/>
    </xf>
    <xf numFmtId="2" fontId="1" fillId="11" borderId="2" xfId="0" applyNumberFormat="1" applyFont="1" applyFill="1" applyBorder="1" applyAlignment="1" applyProtection="1">
      <alignment horizontal="center" vertical="top"/>
      <protection hidden="1"/>
    </xf>
    <xf numFmtId="2" fontId="1" fillId="11" borderId="4" xfId="0" applyNumberFormat="1" applyFont="1" applyFill="1" applyBorder="1" applyAlignment="1" applyProtection="1">
      <alignment horizontal="center" vertical="top"/>
      <protection hidden="1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1" fillId="7" borderId="2" xfId="0" applyFont="1" applyFill="1" applyBorder="1" applyAlignment="1" applyProtection="1">
      <alignment horizontal="right" vertical="top"/>
      <protection locked="0"/>
    </xf>
    <xf numFmtId="0" fontId="1" fillId="7" borderId="4" xfId="0" applyFont="1" applyFill="1" applyBorder="1" applyAlignment="1" applyProtection="1">
      <alignment horizontal="right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/>
    <xf numFmtId="0" fontId="1" fillId="4" borderId="2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3" fillId="5" borderId="2" xfId="0" applyFont="1" applyFill="1" applyBorder="1" applyAlignment="1" applyProtection="1">
      <alignment horizontal="left" vertical="top"/>
      <protection locked="0"/>
    </xf>
    <xf numFmtId="0" fontId="3" fillId="5" borderId="4" xfId="0" applyFont="1" applyFill="1" applyBorder="1" applyAlignment="1" applyProtection="1">
      <alignment horizontal="left" vertical="top"/>
      <protection locked="0"/>
    </xf>
    <xf numFmtId="0" fontId="3" fillId="5" borderId="3" xfId="0" applyFont="1" applyFill="1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left" vertical="top"/>
    </xf>
    <xf numFmtId="0" fontId="8" fillId="3" borderId="11" xfId="0" applyFont="1" applyFill="1" applyBorder="1" applyAlignment="1" applyProtection="1">
      <alignment horizontal="left"/>
      <protection locked="0"/>
    </xf>
    <xf numFmtId="0" fontId="8" fillId="3" borderId="12" xfId="0" applyFont="1" applyFill="1" applyBorder="1" applyAlignment="1" applyProtection="1">
      <alignment horizontal="left"/>
      <protection locked="0"/>
    </xf>
    <xf numFmtId="0" fontId="8" fillId="3" borderId="12" xfId="0" applyFont="1" applyFill="1" applyBorder="1" applyProtection="1">
      <protection locked="0"/>
    </xf>
    <xf numFmtId="0" fontId="8" fillId="0" borderId="12" xfId="0" applyFont="1" applyBorder="1"/>
    <xf numFmtId="0" fontId="8" fillId="0" borderId="13" xfId="0" applyFont="1" applyBorder="1"/>
    <xf numFmtId="0" fontId="1" fillId="4" borderId="1" xfId="0" applyFont="1" applyFill="1" applyBorder="1" applyAlignment="1" applyProtection="1">
      <alignment horizontal="left" vertical="top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2" fontId="0" fillId="14" borderId="2" xfId="0" applyNumberFormat="1" applyFill="1" applyBorder="1" applyAlignment="1" applyProtection="1">
      <alignment horizontal="left" vertical="top"/>
      <protection hidden="1"/>
    </xf>
    <xf numFmtId="2" fontId="0" fillId="14" borderId="4" xfId="0" applyNumberFormat="1" applyFill="1" applyBorder="1" applyAlignment="1" applyProtection="1">
      <alignment horizontal="left" vertical="top"/>
      <protection hidden="1"/>
    </xf>
    <xf numFmtId="2" fontId="0" fillId="14" borderId="3" xfId="0" applyNumberFormat="1" applyFill="1" applyBorder="1" applyAlignment="1" applyProtection="1">
      <alignment horizontal="left" vertical="top"/>
      <protection hidden="1"/>
    </xf>
    <xf numFmtId="0" fontId="1" fillId="13" borderId="1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2" fontId="0" fillId="6" borderId="9" xfId="0" applyNumberFormat="1" applyFill="1" applyBorder="1" applyAlignment="1" applyProtection="1">
      <alignment horizontal="center" vertical="center"/>
      <protection hidden="1"/>
    </xf>
    <xf numFmtId="2" fontId="0" fillId="6" borderId="14" xfId="0" applyNumberFormat="1" applyFill="1" applyBorder="1" applyAlignment="1" applyProtection="1">
      <alignment horizontal="center" vertical="center"/>
      <protection hidden="1"/>
    </xf>
    <xf numFmtId="2" fontId="0" fillId="6" borderId="5" xfId="0" applyNumberFormat="1" applyFill="1" applyBorder="1" applyAlignment="1" applyProtection="1">
      <alignment horizontal="center" vertical="center"/>
      <protection hidden="1"/>
    </xf>
    <xf numFmtId="0" fontId="1" fillId="7" borderId="11" xfId="0" applyFon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3" xfId="0" applyBorder="1" applyAlignment="1">
      <alignment vertical="top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right" vertical="top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8" borderId="2" xfId="0" applyFont="1" applyFill="1" applyBorder="1" applyAlignment="1" applyProtection="1">
      <alignment horizontal="right" vertical="top" wrapText="1"/>
      <protection locked="0"/>
    </xf>
    <xf numFmtId="0" fontId="1" fillId="8" borderId="4" xfId="0" applyFont="1" applyFill="1" applyBorder="1" applyAlignment="1" applyProtection="1">
      <alignment horizontal="right" vertical="top"/>
      <protection locked="0"/>
    </xf>
    <xf numFmtId="2" fontId="1" fillId="11" borderId="1" xfId="0" applyNumberFormat="1" applyFont="1" applyFill="1" applyBorder="1" applyAlignment="1" applyProtection="1">
      <alignment horizontal="center" vertical="center"/>
      <protection hidden="1"/>
    </xf>
    <xf numFmtId="0" fontId="0" fillId="15" borderId="1" xfId="0" applyFill="1" applyBorder="1" applyAlignment="1" applyProtection="1">
      <alignment horizontal="center" vertical="top"/>
      <protection locked="0"/>
    </xf>
    <xf numFmtId="14" fontId="0" fillId="2" borderId="10" xfId="0" applyNumberFormat="1" applyFill="1" applyBorder="1" applyAlignment="1" applyProtection="1">
      <alignment horizontal="center" vertical="center"/>
      <protection locked="0"/>
    </xf>
    <xf numFmtId="14" fontId="0" fillId="2" borderId="15" xfId="0" applyNumberFormat="1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" fillId="7" borderId="11" xfId="0" applyFont="1" applyFill="1" applyBorder="1" applyAlignment="1" applyProtection="1">
      <alignment horizontal="right" vertical="center" wrapText="1"/>
      <protection locked="0"/>
    </xf>
    <xf numFmtId="0" fontId="1" fillId="7" borderId="12" xfId="0" applyFont="1" applyFill="1" applyBorder="1" applyAlignment="1" applyProtection="1">
      <alignment horizontal="right" vertical="center" wrapText="1"/>
      <protection locked="0"/>
    </xf>
    <xf numFmtId="0" fontId="1" fillId="7" borderId="13" xfId="0" applyFont="1" applyFill="1" applyBorder="1" applyAlignment="1" applyProtection="1">
      <alignment horizontal="right" vertical="center" wrapText="1"/>
      <protection locked="0"/>
    </xf>
    <xf numFmtId="0" fontId="1" fillId="7" borderId="7" xfId="0" applyFont="1" applyFill="1" applyBorder="1" applyAlignment="1" applyProtection="1">
      <alignment horizontal="right" vertical="center" wrapText="1"/>
      <protection locked="0"/>
    </xf>
    <xf numFmtId="0" fontId="1" fillId="7" borderId="6" xfId="0" applyFont="1" applyFill="1" applyBorder="1" applyAlignment="1" applyProtection="1">
      <alignment horizontal="right" vertical="center" wrapText="1"/>
      <protection locked="0"/>
    </xf>
    <xf numFmtId="0" fontId="1" fillId="7" borderId="8" xfId="0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" fillId="7" borderId="3" xfId="0" applyFont="1" applyFill="1" applyBorder="1" applyAlignment="1" applyProtection="1">
      <alignment horizontal="right" vertical="top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251461</xdr:colOff>
      <xdr:row>0</xdr:row>
      <xdr:rowOff>36194</xdr:rowOff>
    </xdr:from>
    <xdr:ext cx="746760" cy="455871"/>
    <xdr:pic>
      <xdr:nvPicPr>
        <xdr:cNvPr id="2" name="Picture 1">
          <a:extLst>
            <a:ext uri="{FF2B5EF4-FFF2-40B4-BE49-F238E27FC236}">
              <a16:creationId xmlns:a16="http://schemas.microsoft.com/office/drawing/2014/main" id="{9CF11F00-FFF3-464A-AAEC-F37002BB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6" y="36194"/>
          <a:ext cx="746760" cy="4558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C04E-FBA0-4A68-B270-08266AE03F49}">
  <sheetPr>
    <tabColor theme="7" tint="-0.249977111117893"/>
  </sheetPr>
  <dimension ref="A1:S45"/>
  <sheetViews>
    <sheetView tabSelected="1" zoomScaleNormal="100" workbookViewId="0">
      <selection activeCell="C21" sqref="C21"/>
    </sheetView>
  </sheetViews>
  <sheetFormatPr defaultColWidth="9.140625" defaultRowHeight="15" x14ac:dyDescent="0.25"/>
  <cols>
    <col min="1" max="1" width="6.42578125" style="1" customWidth="1"/>
    <col min="2" max="2" width="17.85546875" style="1" customWidth="1"/>
    <col min="3" max="3" width="7.42578125" style="1" customWidth="1"/>
    <col min="4" max="4" width="8.140625" style="1" customWidth="1"/>
    <col min="5" max="5" width="9.28515625" style="1" customWidth="1"/>
    <col min="6" max="6" width="16" style="1" bestFit="1" customWidth="1"/>
    <col min="7" max="7" width="10.7109375" style="1" customWidth="1"/>
    <col min="8" max="8" width="6.28515625" style="1" customWidth="1"/>
    <col min="9" max="9" width="11.85546875" style="1" customWidth="1"/>
    <col min="10" max="10" width="10.140625" style="1" customWidth="1"/>
    <col min="11" max="11" width="9.140625" style="1" customWidth="1"/>
    <col min="12" max="12" width="9.140625" style="1" hidden="1" customWidth="1"/>
    <col min="13" max="13" width="12.85546875" style="1" hidden="1" customWidth="1"/>
    <col min="14" max="14" width="12.42578125" style="1" hidden="1" customWidth="1"/>
    <col min="15" max="15" width="6.5703125" style="1" hidden="1" customWidth="1"/>
    <col min="16" max="16" width="9.140625" style="1" hidden="1" customWidth="1"/>
    <col min="17" max="17" width="14.28515625" style="1" hidden="1" customWidth="1"/>
    <col min="18" max="19" width="9.140625" style="1" hidden="1" customWidth="1"/>
    <col min="20" max="16384" width="9.140625" style="1"/>
  </cols>
  <sheetData>
    <row r="1" spans="1:13" ht="69.599999999999994" customHeight="1" x14ac:dyDescent="0.25">
      <c r="A1" s="9"/>
      <c r="B1" s="90" t="s">
        <v>82</v>
      </c>
      <c r="C1" s="90"/>
      <c r="D1" s="90"/>
      <c r="E1" s="90"/>
      <c r="F1" s="90"/>
      <c r="G1" s="90"/>
      <c r="H1" s="90"/>
      <c r="I1" s="90"/>
      <c r="J1" s="90"/>
    </row>
    <row r="2" spans="1:13" x14ac:dyDescent="0.25">
      <c r="A2" s="9"/>
      <c r="B2" s="2" t="s">
        <v>0</v>
      </c>
      <c r="C2" s="91"/>
      <c r="D2" s="91"/>
      <c r="E2" s="91"/>
      <c r="F2" s="91"/>
      <c r="G2" s="13" t="s">
        <v>1</v>
      </c>
      <c r="H2" s="91"/>
      <c r="I2" s="91"/>
      <c r="J2" s="91"/>
    </row>
    <row r="3" spans="1:13" x14ac:dyDescent="0.25">
      <c r="A3" s="9"/>
      <c r="B3" s="2" t="s">
        <v>2</v>
      </c>
      <c r="C3" s="91"/>
      <c r="D3" s="91"/>
      <c r="E3" s="91"/>
      <c r="F3" s="91"/>
      <c r="G3" s="21" t="s">
        <v>31</v>
      </c>
      <c r="H3" s="91"/>
      <c r="I3" s="91"/>
      <c r="J3" s="91"/>
    </row>
    <row r="4" spans="1:13" x14ac:dyDescent="0.25">
      <c r="A4" s="9"/>
      <c r="B4" s="13" t="s">
        <v>14</v>
      </c>
      <c r="C4" s="100"/>
      <c r="D4" s="100"/>
      <c r="E4" s="100"/>
      <c r="F4" s="100"/>
      <c r="G4" s="100"/>
      <c r="H4" s="100"/>
      <c r="I4" s="100"/>
      <c r="J4" s="100"/>
      <c r="L4" s="1" t="s">
        <v>13</v>
      </c>
    </row>
    <row r="5" spans="1:13" ht="15.75" customHeight="1" x14ac:dyDescent="0.25">
      <c r="A5" s="9"/>
      <c r="B5" s="106" t="s">
        <v>47</v>
      </c>
      <c r="C5" s="107"/>
      <c r="D5" s="108"/>
      <c r="E5" s="109"/>
      <c r="F5" s="109"/>
      <c r="G5" s="109"/>
      <c r="H5" s="109"/>
      <c r="I5" s="109"/>
      <c r="J5" s="110"/>
    </row>
    <row r="6" spans="1:13" ht="11.25" customHeight="1" x14ac:dyDescent="0.25">
      <c r="A6" s="9"/>
      <c r="B6" s="43" t="s">
        <v>17</v>
      </c>
      <c r="C6" s="44"/>
      <c r="D6" s="44"/>
      <c r="E6" s="44"/>
      <c r="F6" s="44"/>
      <c r="G6" s="44"/>
      <c r="H6" s="44"/>
      <c r="I6" s="44"/>
      <c r="J6" s="45"/>
      <c r="K6" s="17"/>
      <c r="L6" s="17"/>
      <c r="M6" s="17"/>
    </row>
    <row r="7" spans="1:13" ht="9.75" customHeight="1" x14ac:dyDescent="0.25">
      <c r="A7" s="9"/>
      <c r="B7" s="43" t="s">
        <v>12</v>
      </c>
      <c r="C7" s="44"/>
      <c r="D7" s="44"/>
      <c r="E7" s="44"/>
      <c r="F7" s="44"/>
      <c r="G7" s="44"/>
      <c r="H7" s="44"/>
      <c r="I7" s="44"/>
      <c r="J7" s="45"/>
      <c r="K7" s="17"/>
      <c r="L7" s="17"/>
      <c r="M7" s="17"/>
    </row>
    <row r="8" spans="1:13" ht="10.5" customHeight="1" x14ac:dyDescent="0.25">
      <c r="A8" s="9"/>
      <c r="B8" s="46" t="s">
        <v>18</v>
      </c>
      <c r="C8" s="47"/>
      <c r="D8" s="47"/>
      <c r="E8" s="47"/>
      <c r="F8" s="47"/>
      <c r="G8" s="47"/>
      <c r="H8" s="47"/>
      <c r="I8" s="47"/>
      <c r="J8" s="48"/>
      <c r="K8" s="17"/>
      <c r="L8" s="17"/>
      <c r="M8" s="17"/>
    </row>
    <row r="9" spans="1:13" ht="4.5" customHeight="1" x14ac:dyDescent="0.25">
      <c r="A9" s="9"/>
      <c r="B9" s="16"/>
      <c r="C9" s="16"/>
      <c r="D9" s="10"/>
      <c r="E9" s="10"/>
      <c r="F9" s="10"/>
      <c r="G9" s="10"/>
      <c r="H9" s="10"/>
      <c r="I9" s="10"/>
      <c r="J9" s="9"/>
    </row>
    <row r="10" spans="1:13" x14ac:dyDescent="0.25">
      <c r="A10" s="9"/>
      <c r="B10" s="111" t="s">
        <v>78</v>
      </c>
      <c r="C10" s="111"/>
      <c r="D10" s="111"/>
      <c r="E10" s="111"/>
      <c r="F10" s="111"/>
      <c r="G10" s="111"/>
      <c r="H10" s="111"/>
      <c r="I10" s="111"/>
      <c r="J10" s="111"/>
    </row>
    <row r="11" spans="1:13" ht="25.5" x14ac:dyDescent="0.25">
      <c r="A11" s="9"/>
      <c r="B11" s="112" t="s">
        <v>19</v>
      </c>
      <c r="C11" s="112"/>
      <c r="D11" s="113"/>
      <c r="E11" s="3" t="s">
        <v>3</v>
      </c>
      <c r="F11" s="15" t="s">
        <v>20</v>
      </c>
      <c r="G11" s="79" t="s">
        <v>34</v>
      </c>
      <c r="H11" s="114"/>
      <c r="I11" s="114"/>
      <c r="J11" s="115"/>
    </row>
    <row r="12" spans="1:13" x14ac:dyDescent="0.25">
      <c r="A12" s="9"/>
      <c r="B12" s="84" t="s">
        <v>21</v>
      </c>
      <c r="C12" s="85"/>
      <c r="D12" s="86"/>
      <c r="E12" s="4">
        <v>12</v>
      </c>
      <c r="F12" s="18">
        <f>H29/13</f>
        <v>0</v>
      </c>
      <c r="G12" s="116">
        <f>IF(F12&gt;=3.8,"12",IF(F12&gt;=3.5,"10",IF(F12&gt;=3.1,"7",IF(F12&gt;=2.5,"5",0))))</f>
        <v>0</v>
      </c>
      <c r="H12" s="117"/>
      <c r="I12" s="117"/>
      <c r="J12" s="118"/>
    </row>
    <row r="13" spans="1:13" x14ac:dyDescent="0.25">
      <c r="A13" s="9"/>
      <c r="B13" s="84" t="s">
        <v>22</v>
      </c>
      <c r="C13" s="85"/>
      <c r="D13" s="86"/>
      <c r="E13" s="4">
        <v>10</v>
      </c>
      <c r="F13" s="119" t="s">
        <v>35</v>
      </c>
      <c r="G13" s="120"/>
      <c r="H13" s="120"/>
      <c r="I13" s="120"/>
      <c r="J13" s="22">
        <f>G12</f>
        <v>0</v>
      </c>
    </row>
    <row r="14" spans="1:13" x14ac:dyDescent="0.25">
      <c r="A14" s="9"/>
      <c r="B14" s="84" t="s">
        <v>23</v>
      </c>
      <c r="C14" s="85"/>
      <c r="D14" s="86"/>
      <c r="E14" s="4">
        <v>7</v>
      </c>
      <c r="F14" s="101"/>
      <c r="G14" s="101"/>
      <c r="H14" s="101"/>
      <c r="I14" s="101"/>
      <c r="J14" s="101"/>
    </row>
    <row r="15" spans="1:13" x14ac:dyDescent="0.25">
      <c r="A15" s="9"/>
      <c r="B15" s="84" t="s">
        <v>24</v>
      </c>
      <c r="C15" s="85"/>
      <c r="D15" s="86"/>
      <c r="E15" s="4">
        <v>5</v>
      </c>
      <c r="F15" s="101"/>
      <c r="G15" s="101"/>
      <c r="H15" s="101"/>
      <c r="I15" s="101"/>
      <c r="J15" s="101"/>
    </row>
    <row r="16" spans="1:13" ht="86.25" customHeight="1" x14ac:dyDescent="0.25">
      <c r="A16" s="9"/>
      <c r="B16" s="87" t="s">
        <v>79</v>
      </c>
      <c r="C16" s="88"/>
      <c r="D16" s="88"/>
      <c r="E16" s="88"/>
      <c r="F16" s="88"/>
      <c r="G16" s="88"/>
      <c r="H16" s="88"/>
      <c r="I16" s="88"/>
      <c r="J16" s="89"/>
    </row>
    <row r="17" spans="1:19" ht="13.9" customHeight="1" x14ac:dyDescent="0.25">
      <c r="A17" s="9"/>
      <c r="B17" s="102" t="s">
        <v>5</v>
      </c>
      <c r="C17" s="103"/>
      <c r="D17" s="104"/>
      <c r="E17" s="5" t="s">
        <v>3</v>
      </c>
      <c r="F17" s="102" t="s">
        <v>5</v>
      </c>
      <c r="G17" s="103"/>
      <c r="H17" s="103"/>
      <c r="I17" s="105"/>
      <c r="J17" s="3" t="s">
        <v>3</v>
      </c>
    </row>
    <row r="18" spans="1:19" x14ac:dyDescent="0.25">
      <c r="A18" s="9"/>
      <c r="B18" s="92" t="s">
        <v>6</v>
      </c>
      <c r="C18" s="93"/>
      <c r="D18" s="94"/>
      <c r="E18" s="6">
        <v>4</v>
      </c>
      <c r="F18" s="95" t="s">
        <v>7</v>
      </c>
      <c r="G18" s="95"/>
      <c r="H18" s="95"/>
      <c r="I18" s="96"/>
      <c r="J18" s="4">
        <v>2</v>
      </c>
    </row>
    <row r="19" spans="1:19" x14ac:dyDescent="0.25">
      <c r="A19" s="9"/>
      <c r="B19" s="92" t="s">
        <v>8</v>
      </c>
      <c r="C19" s="93"/>
      <c r="D19" s="94"/>
      <c r="E19" s="4">
        <v>3</v>
      </c>
      <c r="F19" s="97" t="s">
        <v>37</v>
      </c>
      <c r="G19" s="98"/>
      <c r="H19" s="98"/>
      <c r="I19" s="99"/>
      <c r="J19" s="23">
        <v>2</v>
      </c>
      <c r="M19" s="136" t="s">
        <v>81</v>
      </c>
      <c r="N19" s="137"/>
      <c r="O19" s="138"/>
      <c r="Q19" s="136" t="s">
        <v>80</v>
      </c>
      <c r="R19" s="137"/>
      <c r="S19" s="138"/>
    </row>
    <row r="20" spans="1:19" ht="28.5" customHeight="1" x14ac:dyDescent="0.25">
      <c r="A20" s="9"/>
      <c r="B20" s="49" t="s">
        <v>25</v>
      </c>
      <c r="C20" s="50" t="s">
        <v>9</v>
      </c>
      <c r="D20" s="79" t="s">
        <v>77</v>
      </c>
      <c r="E20" s="80"/>
      <c r="F20" s="82" t="s">
        <v>11</v>
      </c>
      <c r="G20" s="83"/>
      <c r="H20" s="36" t="s">
        <v>4</v>
      </c>
      <c r="I20" s="51" t="s">
        <v>49</v>
      </c>
      <c r="J20" s="42" t="s">
        <v>58</v>
      </c>
      <c r="M20" s="59" t="s">
        <v>74</v>
      </c>
      <c r="N20" s="58"/>
      <c r="O20" s="58" t="s">
        <v>4</v>
      </c>
      <c r="Q20" s="59" t="s">
        <v>74</v>
      </c>
      <c r="R20" s="58"/>
      <c r="S20" s="58" t="s">
        <v>4</v>
      </c>
    </row>
    <row r="21" spans="1:19" x14ac:dyDescent="0.25">
      <c r="A21" s="9"/>
      <c r="B21" s="32" t="s">
        <v>51</v>
      </c>
      <c r="C21" s="32"/>
      <c r="D21" s="73"/>
      <c r="E21" s="74"/>
      <c r="F21" s="81"/>
      <c r="G21" s="74"/>
      <c r="H21" s="14">
        <f>IF(C21="A",4,IF(C21="B",3,IF(C21="C","2",IF(C21="AP",2,IF(C21="CBE",2,IF(C21="CLEP",2,0))))))*2</f>
        <v>0</v>
      </c>
      <c r="I21" s="41" t="e">
        <f>VLOOKUP(D21,$M$21:$O$37,3,FALSE)</f>
        <v>#N/A</v>
      </c>
      <c r="J21" s="41">
        <f>_xlfn.AGGREGATE(9,2,H21:I21)</f>
        <v>0</v>
      </c>
      <c r="L21" s="66">
        <v>45809</v>
      </c>
      <c r="M21" s="60" t="s">
        <v>83</v>
      </c>
      <c r="N21" s="68" t="s">
        <v>69</v>
      </c>
      <c r="O21" s="39">
        <v>3</v>
      </c>
      <c r="Q21" s="60" t="s">
        <v>83</v>
      </c>
      <c r="R21" s="68" t="s">
        <v>69</v>
      </c>
      <c r="S21" s="39">
        <v>6</v>
      </c>
    </row>
    <row r="22" spans="1:19" x14ac:dyDescent="0.25">
      <c r="A22" s="9"/>
      <c r="B22" s="32" t="s">
        <v>52</v>
      </c>
      <c r="C22" s="32"/>
      <c r="D22" s="73"/>
      <c r="E22" s="74"/>
      <c r="F22" s="73"/>
      <c r="G22" s="74"/>
      <c r="H22" s="14">
        <f>IF(C22="A",4,IF(C22="B",3,IF(C22="C","2",IF(C22="AP",2,IF(C22="CBE",2,IF(C22="CLEP",2,0))))))*3</f>
        <v>0</v>
      </c>
      <c r="I22" s="41" t="e">
        <f t="shared" ref="I22:I26" si="0">VLOOKUP(D22,$M$21:$O$37,3,FALSE)</f>
        <v>#N/A</v>
      </c>
      <c r="J22" s="41">
        <f t="shared" ref="J22:J28" si="1">_xlfn.AGGREGATE(9,2,H22:I22)</f>
        <v>0</v>
      </c>
      <c r="M22" s="61" t="s">
        <v>84</v>
      </c>
      <c r="N22" s="68"/>
      <c r="O22" s="39">
        <v>3</v>
      </c>
      <c r="Q22" s="61" t="s">
        <v>84</v>
      </c>
      <c r="R22" s="68"/>
      <c r="S22" s="39">
        <v>6</v>
      </c>
    </row>
    <row r="23" spans="1:19" x14ac:dyDescent="0.25">
      <c r="A23" s="9"/>
      <c r="B23" s="33" t="s">
        <v>53</v>
      </c>
      <c r="C23" s="32"/>
      <c r="D23" s="73"/>
      <c r="E23" s="74"/>
      <c r="F23" s="73"/>
      <c r="G23" s="74"/>
      <c r="H23" s="14">
        <f>IF(C23="A",4,IF(C23="B",3,IF(C23="C","2",IF(C23="AP",2,IF(C23="CBE",2,IF(C23="CLEP",2,0))))))*3</f>
        <v>0</v>
      </c>
      <c r="I23" s="41" t="e">
        <f t="shared" si="0"/>
        <v>#N/A</v>
      </c>
      <c r="J23" s="41">
        <f t="shared" si="1"/>
        <v>0</v>
      </c>
      <c r="M23" s="61" t="s">
        <v>85</v>
      </c>
      <c r="N23" s="68"/>
      <c r="O23" s="39">
        <v>3</v>
      </c>
      <c r="Q23" s="61" t="s">
        <v>85</v>
      </c>
      <c r="R23" s="68"/>
      <c r="S23" s="39">
        <v>6</v>
      </c>
    </row>
    <row r="24" spans="1:19" x14ac:dyDescent="0.25">
      <c r="A24" s="9"/>
      <c r="B24" s="33" t="s">
        <v>54</v>
      </c>
      <c r="C24" s="32"/>
      <c r="D24" s="73"/>
      <c r="E24" s="74"/>
      <c r="F24" s="73"/>
      <c r="G24" s="74"/>
      <c r="H24" s="14">
        <f>IF(C24="A",4,IF(C24="B",3,IF(C24="C","2",IF(C24="AP",2,IF(C24="CBE",2,IF(C24="CLEP",2,0))))))*1</f>
        <v>0</v>
      </c>
      <c r="I24" s="41" t="e">
        <f t="shared" si="0"/>
        <v>#N/A</v>
      </c>
      <c r="J24" s="41">
        <f t="shared" si="1"/>
        <v>0</v>
      </c>
      <c r="M24" s="62" t="s">
        <v>68</v>
      </c>
      <c r="N24" s="68"/>
      <c r="O24" s="39">
        <v>3</v>
      </c>
      <c r="Q24" s="62" t="s">
        <v>68</v>
      </c>
      <c r="R24" s="68"/>
      <c r="S24" s="39">
        <v>6</v>
      </c>
    </row>
    <row r="25" spans="1:19" x14ac:dyDescent="0.25">
      <c r="A25" s="9"/>
      <c r="B25" s="34" t="s">
        <v>55</v>
      </c>
      <c r="C25" s="37"/>
      <c r="D25" s="73"/>
      <c r="E25" s="74"/>
      <c r="F25" s="73"/>
      <c r="G25" s="74"/>
      <c r="H25" s="14">
        <f>IF(C25="A",4,IF(C25="B",3,IF(C25="C","2",IF(C25="AP",2,IF(C25="CBE",2,IF(C25="CLEP",2,0))))))*3</f>
        <v>0</v>
      </c>
      <c r="I25" s="41" t="e">
        <f t="shared" si="0"/>
        <v>#N/A</v>
      </c>
      <c r="J25" s="41">
        <f t="shared" si="1"/>
        <v>0</v>
      </c>
      <c r="M25" s="61" t="s">
        <v>59</v>
      </c>
      <c r="N25" s="68"/>
      <c r="O25" s="39">
        <v>3</v>
      </c>
      <c r="Q25" s="61" t="s">
        <v>59</v>
      </c>
      <c r="R25" s="68"/>
      <c r="S25" s="39">
        <v>6</v>
      </c>
    </row>
    <row r="26" spans="1:19" x14ac:dyDescent="0.25">
      <c r="A26" s="9"/>
      <c r="B26" s="34" t="s">
        <v>56</v>
      </c>
      <c r="C26" s="38"/>
      <c r="D26" s="73"/>
      <c r="E26" s="74"/>
      <c r="F26" s="73"/>
      <c r="G26" s="74"/>
      <c r="H26" s="14">
        <f>IF(C26="A",4,IF(C26="B",3,IF(C26="C","2",IF(C26="AP",2,IF(C26="CBE",2,IF(C26="CLEP",2,0))))))*1</f>
        <v>0</v>
      </c>
      <c r="I26" s="41" t="e">
        <f t="shared" si="0"/>
        <v>#N/A</v>
      </c>
      <c r="J26" s="41">
        <f t="shared" si="1"/>
        <v>0</v>
      </c>
      <c r="M26" s="61" t="s">
        <v>60</v>
      </c>
      <c r="N26" s="68"/>
      <c r="O26" s="39">
        <v>3</v>
      </c>
      <c r="Q26" s="61" t="s">
        <v>60</v>
      </c>
      <c r="R26" s="68"/>
      <c r="S26" s="39">
        <v>6</v>
      </c>
    </row>
    <row r="27" spans="1:19" x14ac:dyDescent="0.25">
      <c r="A27" s="9"/>
      <c r="B27" s="35" t="s">
        <v>57</v>
      </c>
      <c r="C27" s="11"/>
      <c r="D27" s="77"/>
      <c r="E27" s="77"/>
      <c r="F27" s="73"/>
      <c r="G27" s="74"/>
      <c r="H27" s="14">
        <f>IF(C27="A",4,IF(C27="B",3,IF(C27="C","2",IF(C27="AP",2,IF(C27="CBE",2,IF(C27="CLEP",2,0))))))*4</f>
        <v>0</v>
      </c>
      <c r="I27" s="41" t="e">
        <f>VLOOKUP(D27,$Q$21:$S$37,3,FALSE)</f>
        <v>#N/A</v>
      </c>
      <c r="J27" s="41">
        <f t="shared" si="1"/>
        <v>0</v>
      </c>
      <c r="M27" s="62" t="s">
        <v>61</v>
      </c>
      <c r="N27" s="68"/>
      <c r="O27" s="39">
        <v>3</v>
      </c>
      <c r="Q27" s="62" t="s">
        <v>61</v>
      </c>
      <c r="R27" s="68"/>
      <c r="S27" s="39">
        <v>6</v>
      </c>
    </row>
    <row r="28" spans="1:19" x14ac:dyDescent="0.25">
      <c r="A28" s="9"/>
      <c r="B28" s="35" t="s">
        <v>50</v>
      </c>
      <c r="C28" s="11"/>
      <c r="D28" s="77"/>
      <c r="E28" s="77"/>
      <c r="F28" s="73"/>
      <c r="G28" s="74"/>
      <c r="H28" s="14">
        <f>IF(C28="A",4,IF(C28="B",3,IF(C28="C","2",IF(C28="AP",2,IF(C28="CBE",2,IF(C28="CLEP",2,0))))))*4</f>
        <v>0</v>
      </c>
      <c r="I28" s="41" t="e">
        <f>VLOOKUP(D28,$Q$21:$S$37,3,FALSE)</f>
        <v>#N/A</v>
      </c>
      <c r="J28" s="41">
        <f t="shared" si="1"/>
        <v>0</v>
      </c>
      <c r="M28" s="61" t="s">
        <v>62</v>
      </c>
      <c r="N28" s="68"/>
      <c r="O28" s="39">
        <v>3</v>
      </c>
      <c r="Q28" s="61" t="s">
        <v>62</v>
      </c>
      <c r="R28" s="68"/>
      <c r="S28" s="39">
        <v>6</v>
      </c>
    </row>
    <row r="29" spans="1:19" x14ac:dyDescent="0.25">
      <c r="A29" s="9"/>
      <c r="B29" s="75" t="s">
        <v>36</v>
      </c>
      <c r="C29" s="76"/>
      <c r="D29" s="76"/>
      <c r="E29" s="76"/>
      <c r="F29" s="76"/>
      <c r="G29" s="76"/>
      <c r="H29" s="29">
        <f>SUM(H21:H28)</f>
        <v>0</v>
      </c>
      <c r="I29" s="30">
        <f>_xlfn.AGGREGATE(9,2,I21:I28)</f>
        <v>0</v>
      </c>
      <c r="J29" s="30">
        <f>SUM(J21:J28)</f>
        <v>0</v>
      </c>
      <c r="M29" s="61" t="s">
        <v>63</v>
      </c>
      <c r="N29" s="68"/>
      <c r="O29" s="39">
        <v>3</v>
      </c>
      <c r="Q29" s="61" t="s">
        <v>63</v>
      </c>
      <c r="R29" s="68"/>
      <c r="S29" s="39">
        <v>6</v>
      </c>
    </row>
    <row r="30" spans="1:19" x14ac:dyDescent="0.25">
      <c r="A30" s="9"/>
      <c r="B30" s="67" t="s">
        <v>30</v>
      </c>
      <c r="C30" s="67"/>
      <c r="D30" s="67"/>
      <c r="E30" s="67"/>
      <c r="F30" s="67"/>
      <c r="G30" s="67"/>
      <c r="H30" s="71">
        <f>J29/70*60</f>
        <v>0</v>
      </c>
      <c r="I30" s="72"/>
      <c r="J30" s="72"/>
      <c r="L30" s="66">
        <v>44562</v>
      </c>
      <c r="M30" s="62" t="s">
        <v>64</v>
      </c>
      <c r="N30" s="68"/>
      <c r="O30" s="39">
        <v>3</v>
      </c>
      <c r="Q30" s="62" t="s">
        <v>64</v>
      </c>
      <c r="R30" s="68"/>
      <c r="S30" s="39">
        <v>6</v>
      </c>
    </row>
    <row r="31" spans="1:19" ht="48.75" customHeight="1" x14ac:dyDescent="0.25">
      <c r="A31" s="9"/>
      <c r="B31" s="127" t="s">
        <v>32</v>
      </c>
      <c r="C31" s="111"/>
      <c r="D31" s="111"/>
      <c r="E31" s="111"/>
      <c r="F31" s="111"/>
      <c r="G31" s="111"/>
      <c r="H31" s="111"/>
      <c r="I31" s="111"/>
      <c r="J31" s="111"/>
      <c r="M31" s="63" t="s">
        <v>65</v>
      </c>
      <c r="N31" s="69" t="s">
        <v>73</v>
      </c>
      <c r="O31" s="39">
        <v>2</v>
      </c>
      <c r="Q31" s="63" t="s">
        <v>65</v>
      </c>
      <c r="R31" s="69" t="s">
        <v>73</v>
      </c>
      <c r="S31" s="39">
        <v>4</v>
      </c>
    </row>
    <row r="32" spans="1:19" ht="13.9" customHeight="1" x14ac:dyDescent="0.25">
      <c r="A32" s="9"/>
      <c r="B32" s="82" t="s">
        <v>25</v>
      </c>
      <c r="C32" s="83"/>
      <c r="D32" s="7" t="s">
        <v>9</v>
      </c>
      <c r="E32" s="8" t="s">
        <v>10</v>
      </c>
      <c r="F32" s="79" t="s">
        <v>33</v>
      </c>
      <c r="G32" s="128"/>
      <c r="H32" s="129"/>
      <c r="I32" s="130"/>
      <c r="J32" s="12" t="s">
        <v>4</v>
      </c>
      <c r="M32" s="63" t="s">
        <v>66</v>
      </c>
      <c r="N32" s="69"/>
      <c r="O32" s="39">
        <v>2</v>
      </c>
      <c r="Q32" s="63" t="s">
        <v>66</v>
      </c>
      <c r="R32" s="69"/>
      <c r="S32" s="39">
        <v>4</v>
      </c>
    </row>
    <row r="33" spans="1:19" ht="29.45" customHeight="1" x14ac:dyDescent="0.25">
      <c r="A33" s="9"/>
      <c r="B33" s="131" t="s">
        <v>15</v>
      </c>
      <c r="C33" s="132"/>
      <c r="D33" s="11"/>
      <c r="E33" s="11"/>
      <c r="F33" s="73"/>
      <c r="G33" s="81"/>
      <c r="H33" s="133"/>
      <c r="I33" s="134"/>
      <c r="J33" s="14">
        <f>IF(D33="A","4",IF(D33="B","3",IF(D33="C","2", IF(D33="AP",2,IF(D33="CBE",2,IF(D33="CLEP",2,0))))))*3</f>
        <v>0</v>
      </c>
      <c r="M33" s="64" t="s">
        <v>67</v>
      </c>
      <c r="N33" s="69"/>
      <c r="O33" s="39">
        <v>2</v>
      </c>
      <c r="Q33" s="64" t="s">
        <v>67</v>
      </c>
      <c r="R33" s="69"/>
      <c r="S33" s="39">
        <v>4</v>
      </c>
    </row>
    <row r="34" spans="1:19" ht="16.899999999999999" customHeight="1" x14ac:dyDescent="0.25">
      <c r="A34" s="9"/>
      <c r="B34" s="75" t="s">
        <v>16</v>
      </c>
      <c r="C34" s="76"/>
      <c r="D34" s="76"/>
      <c r="E34" s="76"/>
      <c r="F34" s="76"/>
      <c r="G34" s="76"/>
      <c r="H34" s="76"/>
      <c r="I34" s="135"/>
      <c r="J34" s="30">
        <f>SUM(J33:J33)</f>
        <v>0</v>
      </c>
      <c r="M34" s="63" t="s">
        <v>70</v>
      </c>
      <c r="N34" s="69"/>
      <c r="O34" s="39">
        <v>2</v>
      </c>
      <c r="Q34" s="63" t="s">
        <v>70</v>
      </c>
      <c r="R34" s="69"/>
      <c r="S34" s="39">
        <v>4</v>
      </c>
    </row>
    <row r="35" spans="1:19" ht="16.899999999999999" customHeight="1" x14ac:dyDescent="0.25">
      <c r="A35" s="9"/>
      <c r="B35" s="124" t="s">
        <v>29</v>
      </c>
      <c r="C35" s="125"/>
      <c r="D35" s="125"/>
      <c r="E35" s="125"/>
      <c r="F35" s="125"/>
      <c r="G35" s="125"/>
      <c r="H35" s="125"/>
      <c r="I35" s="126"/>
      <c r="J35" s="20">
        <f>J34/12*10</f>
        <v>0</v>
      </c>
      <c r="M35" s="63" t="s">
        <v>71</v>
      </c>
      <c r="N35" s="69"/>
      <c r="O35" s="39">
        <v>2</v>
      </c>
      <c r="Q35" s="63" t="s">
        <v>71</v>
      </c>
      <c r="R35" s="69"/>
      <c r="S35" s="39">
        <v>4</v>
      </c>
    </row>
    <row r="36" spans="1:19" x14ac:dyDescent="0.25">
      <c r="A36" s="9"/>
      <c r="B36" s="78" t="s">
        <v>46</v>
      </c>
      <c r="C36" s="78"/>
      <c r="D36" s="78"/>
      <c r="E36" s="78"/>
      <c r="F36" s="78"/>
      <c r="G36" s="78"/>
      <c r="H36" s="78"/>
      <c r="I36" s="78"/>
      <c r="J36" s="78"/>
      <c r="M36" s="65" t="s">
        <v>72</v>
      </c>
      <c r="N36" s="70"/>
      <c r="O36" s="40">
        <v>2</v>
      </c>
      <c r="Q36" s="65" t="s">
        <v>72</v>
      </c>
      <c r="R36" s="69"/>
      <c r="S36" s="39">
        <v>4</v>
      </c>
    </row>
    <row r="37" spans="1:19" ht="18" customHeight="1" x14ac:dyDescent="0.25">
      <c r="B37" s="78"/>
      <c r="C37" s="78"/>
      <c r="D37" s="78"/>
      <c r="E37" s="78"/>
      <c r="F37" s="78"/>
      <c r="G37" s="78"/>
      <c r="H37" s="78"/>
      <c r="I37" s="78"/>
      <c r="J37" s="78"/>
      <c r="M37" s="52" t="s">
        <v>76</v>
      </c>
      <c r="N37" s="53"/>
      <c r="O37" s="54">
        <v>0</v>
      </c>
      <c r="Q37" s="55" t="s">
        <v>76</v>
      </c>
      <c r="R37" s="56"/>
      <c r="S37" s="57">
        <v>0</v>
      </c>
    </row>
    <row r="38" spans="1:19" x14ac:dyDescent="0.25">
      <c r="B38" s="158" t="s">
        <v>38</v>
      </c>
      <c r="C38" s="158"/>
      <c r="D38" s="158"/>
      <c r="E38" s="26" t="s">
        <v>3</v>
      </c>
      <c r="F38" s="27" t="s">
        <v>26</v>
      </c>
      <c r="G38" s="142" t="s">
        <v>27</v>
      </c>
      <c r="H38" s="142"/>
      <c r="I38" s="25" t="s">
        <v>28</v>
      </c>
      <c r="J38" s="19" t="s">
        <v>4</v>
      </c>
    </row>
    <row r="39" spans="1:19" ht="15" customHeight="1" x14ac:dyDescent="0.25">
      <c r="B39" s="95" t="s">
        <v>39</v>
      </c>
      <c r="C39" s="95"/>
      <c r="D39" s="95"/>
      <c r="E39" s="24">
        <v>60</v>
      </c>
      <c r="F39" s="147" t="s">
        <v>44</v>
      </c>
      <c r="G39" s="143"/>
      <c r="H39" s="144"/>
      <c r="I39" s="159"/>
      <c r="J39" s="121">
        <f>IF(I39&gt;=86,60,IF(I39&gt;=80,50,IF(I39&gt;=75,40,IF(I39&gt;=70, 20,IF(I39&gt;=1,10,0)))))</f>
        <v>0</v>
      </c>
    </row>
    <row r="40" spans="1:19" x14ac:dyDescent="0.25">
      <c r="B40" s="95" t="s">
        <v>40</v>
      </c>
      <c r="C40" s="95"/>
      <c r="D40" s="95"/>
      <c r="E40" s="24">
        <v>50</v>
      </c>
      <c r="F40" s="148"/>
      <c r="G40" s="143"/>
      <c r="H40" s="144"/>
      <c r="I40" s="160"/>
      <c r="J40" s="122"/>
    </row>
    <row r="41" spans="1:19" x14ac:dyDescent="0.25">
      <c r="B41" s="95" t="s">
        <v>41</v>
      </c>
      <c r="C41" s="95"/>
      <c r="D41" s="95"/>
      <c r="E41" s="24">
        <v>40</v>
      </c>
      <c r="F41" s="149"/>
      <c r="G41" s="145"/>
      <c r="H41" s="146"/>
      <c r="I41" s="161"/>
      <c r="J41" s="123"/>
    </row>
    <row r="42" spans="1:19" ht="15" customHeight="1" x14ac:dyDescent="0.25">
      <c r="B42" s="95" t="s">
        <v>42</v>
      </c>
      <c r="C42" s="96"/>
      <c r="D42" s="96"/>
      <c r="E42" s="24">
        <v>20</v>
      </c>
      <c r="F42" s="150" t="s">
        <v>75</v>
      </c>
      <c r="G42" s="151"/>
      <c r="H42" s="151"/>
      <c r="I42" s="152"/>
      <c r="J42" s="141">
        <f>(J39/60)*30</f>
        <v>0</v>
      </c>
    </row>
    <row r="43" spans="1:19" x14ac:dyDescent="0.25">
      <c r="B43" s="156" t="s">
        <v>43</v>
      </c>
      <c r="C43" s="120"/>
      <c r="D43" s="120"/>
      <c r="E43" s="24">
        <v>10</v>
      </c>
      <c r="F43" s="153"/>
      <c r="G43" s="154"/>
      <c r="H43" s="154"/>
      <c r="I43" s="155"/>
      <c r="J43" s="141"/>
    </row>
    <row r="44" spans="1:19" hidden="1" x14ac:dyDescent="0.25">
      <c r="B44" s="75" t="s">
        <v>45</v>
      </c>
      <c r="C44" s="76"/>
      <c r="D44" s="76"/>
      <c r="E44" s="76"/>
      <c r="F44" s="76"/>
      <c r="G44" s="76"/>
      <c r="H44" s="76"/>
      <c r="I44" s="157"/>
      <c r="J44" s="31">
        <f>H29+J34+J39</f>
        <v>0</v>
      </c>
    </row>
    <row r="45" spans="1:19" ht="32.25" customHeight="1" x14ac:dyDescent="0.25">
      <c r="B45" s="139" t="s">
        <v>48</v>
      </c>
      <c r="C45" s="140"/>
      <c r="D45" s="140"/>
      <c r="E45" s="140"/>
      <c r="F45" s="140"/>
      <c r="G45" s="140"/>
      <c r="H45" s="140"/>
      <c r="I45" s="135"/>
      <c r="J45" s="28">
        <f>H30+J35+J42</f>
        <v>0</v>
      </c>
    </row>
  </sheetData>
  <sheetProtection algorithmName="SHA-512" hashValue="bMEpZFMUeiTIoeTTJ+AHnfn4b4kO31SPQ3tpmIMtuayxle4Zkd8IcDzggCdPk6LrXXb+hFxfftolBC+FVQLeDA==" saltValue="ueCp8e0zwy3tTTzTNL6z6w==" spinCount="100000" sheet="1" objects="1" scenarios="1"/>
  <mergeCells count="74">
    <mergeCell ref="R21:R30"/>
    <mergeCell ref="R31:R36"/>
    <mergeCell ref="M19:O19"/>
    <mergeCell ref="Q19:S19"/>
    <mergeCell ref="B45:I45"/>
    <mergeCell ref="J42:J43"/>
    <mergeCell ref="G38:H38"/>
    <mergeCell ref="G39:H41"/>
    <mergeCell ref="F39:F41"/>
    <mergeCell ref="F42:I43"/>
    <mergeCell ref="B42:D42"/>
    <mergeCell ref="B43:D43"/>
    <mergeCell ref="B44:I44"/>
    <mergeCell ref="B38:D38"/>
    <mergeCell ref="B39:D39"/>
    <mergeCell ref="I39:I41"/>
    <mergeCell ref="J39:J41"/>
    <mergeCell ref="B40:D40"/>
    <mergeCell ref="B41:D41"/>
    <mergeCell ref="B35:I35"/>
    <mergeCell ref="B31:J31"/>
    <mergeCell ref="B32:C32"/>
    <mergeCell ref="F32:I32"/>
    <mergeCell ref="B33:C33"/>
    <mergeCell ref="F33:I33"/>
    <mergeCell ref="B34:I34"/>
    <mergeCell ref="B18:D18"/>
    <mergeCell ref="F18:I18"/>
    <mergeCell ref="B19:D19"/>
    <mergeCell ref="F19:I19"/>
    <mergeCell ref="C4:J4"/>
    <mergeCell ref="F14:J15"/>
    <mergeCell ref="B17:D17"/>
    <mergeCell ref="F17:I17"/>
    <mergeCell ref="B5:J5"/>
    <mergeCell ref="B10:J10"/>
    <mergeCell ref="B11:D11"/>
    <mergeCell ref="G11:J11"/>
    <mergeCell ref="B12:D12"/>
    <mergeCell ref="G12:J12"/>
    <mergeCell ref="B13:D13"/>
    <mergeCell ref="F13:I13"/>
    <mergeCell ref="B14:D14"/>
    <mergeCell ref="B15:D15"/>
    <mergeCell ref="B16:J16"/>
    <mergeCell ref="B1:J1"/>
    <mergeCell ref="C2:F2"/>
    <mergeCell ref="H2:J2"/>
    <mergeCell ref="C3:F3"/>
    <mergeCell ref="H3:J3"/>
    <mergeCell ref="D20:E20"/>
    <mergeCell ref="D21:E21"/>
    <mergeCell ref="D22:E22"/>
    <mergeCell ref="F21:G21"/>
    <mergeCell ref="D23:E23"/>
    <mergeCell ref="F22:G22"/>
    <mergeCell ref="F23:G23"/>
    <mergeCell ref="F20:G20"/>
    <mergeCell ref="B30:G30"/>
    <mergeCell ref="N21:N30"/>
    <mergeCell ref="N31:N36"/>
    <mergeCell ref="H30:J30"/>
    <mergeCell ref="F25:G25"/>
    <mergeCell ref="F26:G26"/>
    <mergeCell ref="F27:G27"/>
    <mergeCell ref="F28:G28"/>
    <mergeCell ref="B29:G29"/>
    <mergeCell ref="D24:E24"/>
    <mergeCell ref="D25:E25"/>
    <mergeCell ref="D26:E26"/>
    <mergeCell ref="D27:E27"/>
    <mergeCell ref="D28:E28"/>
    <mergeCell ref="F24:G24"/>
    <mergeCell ref="B36:J37"/>
  </mergeCells>
  <phoneticPr fontId="10" type="noConversion"/>
  <dataValidations count="2">
    <dataValidation allowBlank="1" showErrorMessage="1" promptTitle="VNSG 1320 Grade " prompt="If VNSG1320 grade is entered then NO NEED to enter grade for BIOL2301, BIOL2101, BIOL2302, BIOL2102 or BIOL2401 and BIOL2402" sqref="D33" xr:uid="{62439090-6926-4FB0-850C-795BF391BB3D}"/>
    <dataValidation type="list" allowBlank="1" showInputMessage="1" showErrorMessage="1" sqref="D21:E28" xr:uid="{F00DAC12-4011-4B64-9C0D-2744E7C1F3D8}">
      <formula1>"Spring 2026,Fall 2025,Summer 2025,Spring 2025,Fall 2024,Summer 2024,Spring 2024,Fall 2023,Summer 2023,Spring 2023,Fall 2022,Summer 2022,Spring 2022,Fall 2021,Summer 2021,Spring 2021,Other Semester"</formula1>
    </dataValidation>
  </dataValidations>
  <pageMargins left="0.7" right="0.7" top="0.75" bottom="0.75" header="0.3" footer="0.3"/>
  <pageSetup scale="96" orientation="portrait" r:id="rId1"/>
  <headerFooter>
    <oddFooter>&amp;C&amp;F&amp;RCreated by:KF</oddFooter>
  </headerFooter>
  <ignoredErrors>
    <ignoredError sqref="H24:H25 I29" formula="1"/>
    <ignoredError sqref="I21:I28" evalError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621C0C12CC8845B096552E31833C6B" ma:contentTypeVersion="12" ma:contentTypeDescription="Create a new document." ma:contentTypeScope="" ma:versionID="d0d426fec06d8ba9d64fbe6d004ffbaf">
  <xsd:schema xmlns:xsd="http://www.w3.org/2001/XMLSchema" xmlns:xs="http://www.w3.org/2001/XMLSchema" xmlns:p="http://schemas.microsoft.com/office/2006/metadata/properties" xmlns:ns3="825379ba-629b-44ef-9401-d3b562a72b00" xmlns:ns4="a4f5ec4d-a981-4a9c-b3b1-63327ed82d6b" targetNamespace="http://schemas.microsoft.com/office/2006/metadata/properties" ma:root="true" ma:fieldsID="4152d5945589c41705a93a7aae7d455e" ns3:_="" ns4:_="">
    <xsd:import namespace="825379ba-629b-44ef-9401-d3b562a72b00"/>
    <xsd:import namespace="a4f5ec4d-a981-4a9c-b3b1-63327ed82d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379ba-629b-44ef-9401-d3b562a72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5ec4d-a981-4a9c-b3b1-63327ed82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1CAC47-C0FB-4CF0-9DFE-866D8FC53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6BABF4-1705-4A07-AC94-BAC3DA9976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379ba-629b-44ef-9401-d3b562a72b00"/>
    <ds:schemaRef ds:uri="a4f5ec4d-a981-4a9c-b3b1-63327ed82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8C61D3-2D5D-4F88-BDE0-21F0F62DB1E4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a4f5ec4d-a981-4a9c-b3b1-63327ed82d6b"/>
    <ds:schemaRef ds:uri="825379ba-629b-44ef-9401-d3b562a72b0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View</vt:lpstr>
    </vt:vector>
  </TitlesOfParts>
  <Company>HCCS - Coleman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herbert.jackson</cp:lastModifiedBy>
  <cp:lastPrinted>2017-10-23T23:30:39Z</cp:lastPrinted>
  <dcterms:created xsi:type="dcterms:W3CDTF">2016-08-05T15:09:42Z</dcterms:created>
  <dcterms:modified xsi:type="dcterms:W3CDTF">2026-06-08T14:50:02Z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0x010100FE621C0C12CC8845B096552E31833C6B</vt:lpwstr>
  </property>
</Properties>
</file>